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<sst xmlns="http://schemas.openxmlformats.org/spreadsheetml/2006/main" count="60" uniqueCount="60">
  <si>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 xml:space="preserve">Дополнительная информация </t>
  </si>
  <si>
    <t xml:space="preserve"> к отчету по исполнению  бюджета Агаповского муниципального района за  9 месяцев 2008 года.</t>
  </si>
  <si>
    <t>Код бюджетной классификации</t>
  </si>
  <si>
    <t>Наименование показателей</t>
  </si>
  <si>
    <r>
      <t>Утверждено</t>
    </r>
    <r>
      <rPr>
        <sz val="9"/>
        <rFont val="Times New Roman"/>
        <family val="1"/>
      </rPr>
      <t xml:space="preserve"> бюджетных ассигнований на 2008г.</t>
    </r>
  </si>
  <si>
    <r>
      <t>Уточнено</t>
    </r>
    <r>
      <rPr>
        <sz val="9"/>
        <rFont val="Times New Roman"/>
        <family val="1"/>
      </rPr>
      <t xml:space="preserve"> бюджетных ассигнований на 1 октября 2008г. </t>
    </r>
  </si>
  <si>
    <t>Исполнено   на 1октября 2007г.</t>
  </si>
  <si>
    <t>Исполнено на   1октября 2008г.</t>
  </si>
  <si>
    <t>Отклонение (исполнено-уточнено ),           руб.</t>
  </si>
  <si>
    <t>Отклонение (исполнено   /уточнено)  %</t>
  </si>
  <si>
    <t>Отклонение (исполнено 2008г. / исполнено 2007г.)  %</t>
  </si>
  <si>
    <t>7=6-4</t>
  </si>
  <si>
    <t>8=6/4</t>
  </si>
  <si>
    <t>9=6/5</t>
  </si>
  <si>
    <t>10=4-3</t>
  </si>
  <si>
    <t>11=6-5</t>
  </si>
  <si>
    <t>Д О Х О Д Ы</t>
  </si>
  <si>
    <t>СОБСТВЕННЫЕ ДОХОДЫ (из них)</t>
  </si>
  <si>
    <t xml:space="preserve">     в т.ч. Налоговые доходы</t>
  </si>
  <si>
    <t xml:space="preserve">НАЛОГИ НА ПРИБЫЛЬ </t>
  </si>
  <si>
    <t>НАЛОГ НА ДОХОДЫ ФИЗИЧЕСКИХ ЛИЦ</t>
  </si>
  <si>
    <t>НАЛОГИ НА СОВОКУПНЫЙ ДОХОД                                                     Ед.налог по упращ.системе - 90%                                  Ед.налог на ВД - 100% Ед с/х налог- 30%</t>
  </si>
  <si>
    <t xml:space="preserve">НАЛОГИ НА ИМУЩЕСТВО                                    (налог на игорный бизнес-60% )                  </t>
  </si>
  <si>
    <t>ГОСУДАРСТВЕННАЯ ПОШЛИНА</t>
  </si>
  <si>
    <t>ЗАДОЛЖЕННОСТЬ И ПЕРЕРАСЧЕТЫ</t>
  </si>
  <si>
    <t xml:space="preserve">             Неналоговые доходы</t>
  </si>
  <si>
    <t>ДОХОДЫ ОТ ИСПОЛЬЗОВАНИЯ ИМУЩЕСТВА</t>
  </si>
  <si>
    <t>ПЛАТЕЖИ ПРИ ПОЛЬЗОВАНИЕ ПРИРОДНЫМИ РЕСУРСАМИ                            плата за негативное воздействие на окружающ среду - 40%</t>
  </si>
  <si>
    <t>ДОХОДЫ ОТ ОКАЗАНИЯ ПЛАТНЫХ УСЛУГ</t>
  </si>
  <si>
    <t>ДОХОДЫ ОТ ПРОДАЖИ МАТЕРИАЛЬНЫХ АКТИВОВ</t>
  </si>
  <si>
    <t>ШТРАФНЫЕ САНКЦИИ</t>
  </si>
  <si>
    <t xml:space="preserve">ПРОЧИЕ НЕНАЛОГОВЫЕ ДОХОДЫ (невыясненные поступления)                  </t>
  </si>
  <si>
    <t>ВОЗВРАТ ОСТАТКОВ СУБСИДИЙ И СУБВЕНЦИЙ</t>
  </si>
  <si>
    <t>ФИНАНСОВАЯ ПОМОЩЬ</t>
  </si>
  <si>
    <t>ИТОГО ДОХОДОВ</t>
  </si>
  <si>
    <t>Р А С Х О Д Ы</t>
  </si>
  <si>
    <t>01</t>
  </si>
  <si>
    <t>ОБЩЕГОСУДАРСТВЕННЫЕ ВОПРОСЫ</t>
  </si>
  <si>
    <t>03</t>
  </si>
  <si>
    <t>НАЦИОНАЛЬНАЯ БЕЗОПАСНОСТЬ И ПРАВООХРАНИТЕЛЬНАЯ ДЕЯТЕЛЬНОСТЬ</t>
  </si>
  <si>
    <t>04</t>
  </si>
  <si>
    <t>НАЦИОНАЛЬНАЯ ЭКОНОМИКА</t>
  </si>
  <si>
    <t>05</t>
  </si>
  <si>
    <t>ЖИЛИЩНО-КОММУНАЛЬНОЕ ХОЗЯЙСТВО</t>
  </si>
  <si>
    <t>06</t>
  </si>
  <si>
    <t>ОХРАНА ОКРУЖАЮЩЕЙ СРЕДЫ</t>
  </si>
  <si>
    <t>07</t>
  </si>
  <si>
    <t>ОБРАЗОВАНИЕ</t>
  </si>
  <si>
    <t>08</t>
  </si>
  <si>
    <t>КУЛЬТУРА,  КИНЕМАТОГРАФИЯ, СМИ</t>
  </si>
  <si>
    <t>09</t>
  </si>
  <si>
    <t>ЗДРАВООХРАНЕНИЕ И СПОРТ</t>
  </si>
  <si>
    <t>в том числе:</t>
  </si>
  <si>
    <t xml:space="preserve">    Физкультура и спорт</t>
  </si>
  <si>
    <t>10</t>
  </si>
  <si>
    <t>СОЦИАЛЬНАЯ ПОЛИТИКА</t>
  </si>
  <si>
    <t>11</t>
  </si>
  <si>
    <t>МЕЖБЮДЖЕТНЫЕ ТРАНСФЕРТЫ</t>
  </si>
  <si>
    <t>ВСЕГО РАСХОДОВ</t>
  </si>
  <si>
    <t>ПРЕВЫШЕНИЕ ДОХОДОВ НАД РАСХОДАМИ (ДЕФИЦИТ)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</si>
</sst>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i/>
      <sz val="8"/>
      <name val="Times New Roman"/>
      <family val="1"/>
    </font>
    <font>
      <sz val="8"/>
      <name val="Arial Cyr"/>
      <family val="0"/>
    </font>
    <font>
      <sz val="7"/>
      <name val="Arial Cyr"/>
      <family val="0"/>
    </font>
    <font>
      <b/>
      <i/>
      <sz val="6"/>
      <name val="Times New Roman"/>
      <family val="1"/>
    </font>
    <font>
      <b/>
      <sz val="8"/>
      <color indexed="10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top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left" vertical="center" wrapText="1"/>
    </xf>
    <xf numFmtId="4" fontId="24" fillId="0" borderId="21" xfId="0" applyNumberFormat="1" applyFont="1" applyBorder="1" applyAlignment="1">
      <alignment horizontal="center" vertical="center" wrapText="1"/>
    </xf>
    <xf numFmtId="4" fontId="23" fillId="0" borderId="21" xfId="0" applyNumberFormat="1" applyFont="1" applyBorder="1" applyAlignment="1">
      <alignment horizontal="center" vertical="center" wrapText="1"/>
    </xf>
    <xf numFmtId="9" fontId="23" fillId="0" borderId="21" xfId="0" applyNumberFormat="1" applyFont="1" applyBorder="1" applyAlignment="1">
      <alignment horizontal="center" vertical="center" wrapText="1"/>
    </xf>
    <xf numFmtId="9" fontId="27" fillId="0" borderId="22" xfId="55" applyFont="1" applyBorder="1" applyAlignment="1">
      <alignment horizontal="center" vertical="center"/>
    </xf>
    <xf numFmtId="164" fontId="28" fillId="0" borderId="0" xfId="0" applyNumberFormat="1" applyFont="1" applyAlignment="1">
      <alignment horizontal="center" vertical="center"/>
    </xf>
    <xf numFmtId="4" fontId="27" fillId="0" borderId="0" xfId="55" applyNumberFormat="1" applyFont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left" vertical="center" wrapText="1"/>
    </xf>
    <xf numFmtId="4" fontId="24" fillId="34" borderId="23" xfId="0" applyNumberFormat="1" applyFont="1" applyFill="1" applyBorder="1" applyAlignment="1">
      <alignment horizontal="center" vertical="center" wrapText="1"/>
    </xf>
    <xf numFmtId="4" fontId="24" fillId="33" borderId="23" xfId="0" applyNumberFormat="1" applyFont="1" applyFill="1" applyBorder="1" applyAlignment="1">
      <alignment horizontal="center" vertical="center" wrapText="1"/>
    </xf>
    <xf numFmtId="4" fontId="23" fillId="34" borderId="24" xfId="0" applyNumberFormat="1" applyFont="1" applyFill="1" applyBorder="1" applyAlignment="1">
      <alignment horizontal="center" vertical="center" wrapText="1"/>
    </xf>
    <xf numFmtId="9" fontId="23" fillId="34" borderId="24" xfId="0" applyNumberFormat="1" applyFont="1" applyFill="1" applyBorder="1" applyAlignment="1">
      <alignment horizontal="center" vertical="center" wrapText="1"/>
    </xf>
    <xf numFmtId="9" fontId="27" fillId="34" borderId="25" xfId="55" applyFont="1" applyFill="1" applyBorder="1" applyAlignment="1">
      <alignment horizontal="center" vertical="center"/>
    </xf>
    <xf numFmtId="0" fontId="25" fillId="0" borderId="26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left" vertical="center" wrapText="1"/>
    </xf>
    <xf numFmtId="4" fontId="23" fillId="0" borderId="24" xfId="0" applyNumberFormat="1" applyFont="1" applyBorder="1" applyAlignment="1">
      <alignment horizontal="center" vertical="center" wrapText="1"/>
    </xf>
    <xf numFmtId="4" fontId="23" fillId="33" borderId="24" xfId="0" applyNumberFormat="1" applyFont="1" applyFill="1" applyBorder="1" applyAlignment="1">
      <alignment horizontal="center" vertical="center" wrapText="1"/>
    </xf>
    <xf numFmtId="9" fontId="23" fillId="0" borderId="24" xfId="0" applyNumberFormat="1" applyFont="1" applyBorder="1" applyAlignment="1">
      <alignment horizontal="center" vertical="center" wrapText="1"/>
    </xf>
    <xf numFmtId="9" fontId="27" fillId="0" borderId="25" xfId="55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left" vertical="center" wrapText="1"/>
    </xf>
    <xf numFmtId="4" fontId="23" fillId="0" borderId="23" xfId="0" applyNumberFormat="1" applyFont="1" applyBorder="1" applyAlignment="1">
      <alignment horizontal="center" vertical="center" wrapText="1"/>
    </xf>
    <xf numFmtId="4" fontId="23" fillId="33" borderId="23" xfId="0" applyNumberFormat="1" applyFont="1" applyFill="1" applyBorder="1" applyAlignment="1">
      <alignment horizontal="center" vertical="center" wrapText="1"/>
    </xf>
    <xf numFmtId="4" fontId="23" fillId="34" borderId="23" xfId="0" applyNumberFormat="1" applyFont="1" applyFill="1" applyBorder="1" applyAlignment="1">
      <alignment horizontal="center" vertical="center" wrapText="1"/>
    </xf>
    <xf numFmtId="9" fontId="23" fillId="0" borderId="23" xfId="0" applyNumberFormat="1" applyFont="1" applyBorder="1" applyAlignment="1">
      <alignment horizontal="center" vertical="center" wrapText="1"/>
    </xf>
    <xf numFmtId="9" fontId="27" fillId="0" borderId="28" xfId="55" applyFont="1" applyBorder="1" applyAlignment="1">
      <alignment horizontal="center" vertical="center"/>
    </xf>
    <xf numFmtId="0" fontId="26" fillId="34" borderId="24" xfId="0" applyFont="1" applyFill="1" applyBorder="1" applyAlignment="1">
      <alignment horizontal="left" vertical="center" wrapText="1"/>
    </xf>
    <xf numFmtId="9" fontId="23" fillId="34" borderId="23" xfId="0" applyNumberFormat="1" applyFont="1" applyFill="1" applyBorder="1" applyAlignment="1">
      <alignment horizontal="center" vertical="center" wrapText="1"/>
    </xf>
    <xf numFmtId="9" fontId="27" fillId="34" borderId="28" xfId="55" applyFont="1" applyFill="1" applyBorder="1" applyAlignment="1">
      <alignment horizontal="center" vertical="center"/>
    </xf>
    <xf numFmtId="0" fontId="25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left" vertical="center" wrapText="1"/>
    </xf>
    <xf numFmtId="4" fontId="23" fillId="0" borderId="30" xfId="0" applyNumberFormat="1" applyFont="1" applyBorder="1" applyAlignment="1">
      <alignment horizontal="center" vertical="center" wrapText="1"/>
    </xf>
    <xf numFmtId="4" fontId="23" fillId="33" borderId="30" xfId="0" applyNumberFormat="1" applyFont="1" applyFill="1" applyBorder="1" applyAlignment="1">
      <alignment horizontal="center" vertical="center" wrapText="1"/>
    </xf>
    <xf numFmtId="4" fontId="23" fillId="34" borderId="30" xfId="0" applyNumberFormat="1" applyFont="1" applyFill="1" applyBorder="1" applyAlignment="1">
      <alignment horizontal="center" vertical="center" wrapText="1"/>
    </xf>
    <xf numFmtId="9" fontId="23" fillId="0" borderId="30" xfId="0" applyNumberFormat="1" applyFont="1" applyBorder="1" applyAlignment="1">
      <alignment horizontal="center" vertical="center" wrapText="1"/>
    </xf>
    <xf numFmtId="9" fontId="27" fillId="0" borderId="31" xfId="55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 wrapText="1"/>
    </xf>
    <xf numFmtId="4" fontId="24" fillId="33" borderId="21" xfId="0" applyNumberFormat="1" applyFont="1" applyFill="1" applyBorder="1" applyAlignment="1">
      <alignment horizontal="center" vertical="center" wrapText="1"/>
    </xf>
    <xf numFmtId="4" fontId="24" fillId="34" borderId="21" xfId="0" applyNumberFormat="1" applyFont="1" applyFill="1" applyBorder="1" applyAlignment="1">
      <alignment horizontal="center" vertical="center" wrapText="1"/>
    </xf>
    <xf numFmtId="9" fontId="24" fillId="0" borderId="21" xfId="0" applyNumberFormat="1" applyFont="1" applyBorder="1" applyAlignment="1">
      <alignment horizontal="center" vertical="center" wrapText="1"/>
    </xf>
    <xf numFmtId="9" fontId="31" fillId="0" borderId="22" xfId="55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left" vertical="center" wrapText="1"/>
    </xf>
    <xf numFmtId="4" fontId="24" fillId="0" borderId="33" xfId="0" applyNumberFormat="1" applyFont="1" applyBorder="1" applyAlignment="1">
      <alignment horizontal="center" vertical="center" wrapText="1"/>
    </xf>
    <xf numFmtId="9" fontId="31" fillId="0" borderId="34" xfId="55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wrapText="1"/>
    </xf>
    <xf numFmtId="0" fontId="23" fillId="0" borderId="11" xfId="0" applyFont="1" applyBorder="1" applyAlignment="1">
      <alignment wrapText="1"/>
    </xf>
    <xf numFmtId="4" fontId="23" fillId="0" borderId="11" xfId="0" applyNumberFormat="1" applyFont="1" applyBorder="1" applyAlignment="1">
      <alignment horizontal="center" wrapText="1"/>
    </xf>
    <xf numFmtId="4" fontId="23" fillId="35" borderId="11" xfId="0" applyNumberFormat="1" applyFont="1" applyFill="1" applyBorder="1" applyAlignment="1">
      <alignment horizontal="center" wrapText="1"/>
    </xf>
    <xf numFmtId="4" fontId="23" fillId="34" borderId="11" xfId="0" applyNumberFormat="1" applyFont="1" applyFill="1" applyBorder="1" applyAlignment="1">
      <alignment horizontal="center" wrapText="1"/>
    </xf>
    <xf numFmtId="9" fontId="23" fillId="0" borderId="11" xfId="0" applyNumberFormat="1" applyFont="1" applyBorder="1" applyAlignment="1">
      <alignment horizontal="center" wrapText="1"/>
    </xf>
    <xf numFmtId="9" fontId="23" fillId="0" borderId="12" xfId="0" applyNumberFormat="1" applyFont="1" applyBorder="1" applyAlignment="1">
      <alignment horizontal="center" wrapText="1"/>
    </xf>
    <xf numFmtId="49" fontId="23" fillId="0" borderId="27" xfId="0" applyNumberFormat="1" applyFont="1" applyBorder="1" applyAlignment="1">
      <alignment horizontal="center" wrapText="1"/>
    </xf>
    <xf numFmtId="0" fontId="23" fillId="0" borderId="23" xfId="0" applyFont="1" applyBorder="1" applyAlignment="1">
      <alignment wrapText="1"/>
    </xf>
    <xf numFmtId="4" fontId="23" fillId="0" borderId="23" xfId="0" applyNumberFormat="1" applyFont="1" applyBorder="1" applyAlignment="1">
      <alignment horizontal="center" wrapText="1"/>
    </xf>
    <xf numFmtId="4" fontId="23" fillId="35" borderId="23" xfId="0" applyNumberFormat="1" applyFont="1" applyFill="1" applyBorder="1" applyAlignment="1">
      <alignment horizontal="center" wrapText="1"/>
    </xf>
    <xf numFmtId="4" fontId="23" fillId="34" borderId="23" xfId="0" applyNumberFormat="1" applyFont="1" applyFill="1" applyBorder="1" applyAlignment="1">
      <alignment horizontal="center" wrapText="1"/>
    </xf>
    <xf numFmtId="4" fontId="23" fillId="0" borderId="24" xfId="0" applyNumberFormat="1" applyFont="1" applyBorder="1" applyAlignment="1">
      <alignment horizontal="center" wrapText="1"/>
    </xf>
    <xf numFmtId="4" fontId="23" fillId="0" borderId="35" xfId="0" applyNumberFormat="1" applyFont="1" applyBorder="1" applyAlignment="1">
      <alignment horizontal="center" wrapText="1"/>
    </xf>
    <xf numFmtId="49" fontId="23" fillId="0" borderId="29" xfId="0" applyNumberFormat="1" applyFont="1" applyFill="1" applyBorder="1" applyAlignment="1">
      <alignment horizontal="center" wrapText="1"/>
    </xf>
    <xf numFmtId="0" fontId="23" fillId="0" borderId="30" xfId="0" applyFont="1" applyFill="1" applyBorder="1" applyAlignment="1">
      <alignment wrapText="1"/>
    </xf>
    <xf numFmtId="4" fontId="23" fillId="0" borderId="30" xfId="0" applyNumberFormat="1" applyFont="1" applyFill="1" applyBorder="1" applyAlignment="1">
      <alignment horizontal="center" wrapText="1"/>
    </xf>
    <xf numFmtId="4" fontId="23" fillId="35" borderId="30" xfId="0" applyNumberFormat="1" applyFont="1" applyFill="1" applyBorder="1" applyAlignment="1">
      <alignment horizontal="center" wrapText="1"/>
    </xf>
    <xf numFmtId="4" fontId="23" fillId="34" borderId="30" xfId="0" applyNumberFormat="1" applyFont="1" applyFill="1" applyBorder="1" applyAlignment="1">
      <alignment horizontal="center" wrapText="1"/>
    </xf>
    <xf numFmtId="49" fontId="23" fillId="0" borderId="20" xfId="0" applyNumberFormat="1" applyFont="1" applyBorder="1" applyAlignment="1">
      <alignment wrapText="1"/>
    </xf>
    <xf numFmtId="0" fontId="23" fillId="0" borderId="21" xfId="0" applyFont="1" applyBorder="1" applyAlignment="1">
      <alignment wrapText="1"/>
    </xf>
    <xf numFmtId="4" fontId="23" fillId="0" borderId="21" xfId="0" applyNumberFormat="1" applyFont="1" applyBorder="1" applyAlignment="1">
      <alignment horizontal="center" wrapText="1"/>
    </xf>
    <xf numFmtId="49" fontId="24" fillId="0" borderId="20" xfId="0" applyNumberFormat="1" applyFont="1" applyBorder="1" applyAlignment="1">
      <alignment horizontal="center" vertical="top" wrapText="1"/>
    </xf>
    <xf numFmtId="49" fontId="24" fillId="0" borderId="21" xfId="0" applyNumberFormat="1" applyFont="1" applyBorder="1" applyAlignment="1">
      <alignment horizontal="center" vertical="top" wrapText="1"/>
    </xf>
    <xf numFmtId="4" fontId="24" fillId="0" borderId="21" xfId="0" applyNumberFormat="1" applyFont="1" applyBorder="1" applyAlignment="1">
      <alignment horizontal="center" vertical="top" wrapText="1"/>
    </xf>
    <xf numFmtId="4" fontId="24" fillId="35" borderId="21" xfId="0" applyNumberFormat="1" applyFont="1" applyFill="1" applyBorder="1" applyAlignment="1">
      <alignment horizontal="center" vertical="top" wrapText="1"/>
    </xf>
    <xf numFmtId="9" fontId="24" fillId="0" borderId="21" xfId="0" applyNumberFormat="1" applyFont="1" applyBorder="1" applyAlignment="1">
      <alignment horizontal="center" vertical="top" wrapText="1"/>
    </xf>
    <xf numFmtId="0" fontId="27" fillId="0" borderId="3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A2" sqref="A2:H2"/>
    </sheetView>
  </sheetViews>
  <sheetFormatPr defaultColWidth="9.140625" defaultRowHeight="15"/>
  <cols>
    <col min="1" max="1" width="5.7109375" style="0" customWidth="1"/>
    <col min="2" max="2" width="27.421875" style="0" customWidth="1"/>
    <col min="3" max="3" width="13.140625" style="0" customWidth="1"/>
    <col min="4" max="4" width="13.7109375" style="0" customWidth="1"/>
    <col min="5" max="5" width="11.7109375" style="0" customWidth="1"/>
    <col min="6" max="7" width="12.28125" style="0" customWidth="1"/>
    <col min="8" max="8" width="9.57421875" style="0" customWidth="1"/>
    <col min="10" max="10" width="10.57421875" style="0" customWidth="1"/>
    <col min="11" max="11" width="11.00390625" style="0" bestFit="1" customWidth="1"/>
  </cols>
  <sheetData>
    <row r="1" spans="1:9" ht="15">
      <c r="A1" s="1"/>
      <c r="B1" s="1"/>
      <c r="C1" s="1"/>
      <c r="D1" s="1"/>
      <c r="E1" s="1"/>
      <c r="F1" s="1"/>
      <c r="G1" s="2"/>
      <c r="H1" s="1"/>
      <c r="I1" s="1"/>
    </row>
    <row r="2" spans="1:9" ht="15.75">
      <c r="A2" s="3" t="s">
        <v>0</v>
      </c>
      <c r="B2" s="3"/>
      <c r="C2" s="3"/>
      <c r="D2" s="3"/>
      <c r="E2" s="3"/>
      <c r="F2" s="3"/>
      <c r="G2" s="3"/>
      <c r="H2" s="3"/>
      <c r="I2" s="1"/>
    </row>
    <row r="3" spans="1:9" ht="16.5" thickBot="1">
      <c r="A3" s="3" t="s">
        <v>1</v>
      </c>
      <c r="B3" s="3"/>
      <c r="C3" s="3"/>
      <c r="D3" s="3"/>
      <c r="E3" s="3"/>
      <c r="F3" s="3"/>
      <c r="G3" s="3"/>
      <c r="H3" s="3"/>
      <c r="I3" s="1"/>
    </row>
    <row r="4" spans="1:9" ht="72">
      <c r="A4" s="4" t="s">
        <v>2</v>
      </c>
      <c r="B4" s="5" t="s">
        <v>3</v>
      </c>
      <c r="C4" s="6" t="s">
        <v>4</v>
      </c>
      <c r="D4" s="6" t="s">
        <v>5</v>
      </c>
      <c r="E4" s="7" t="s">
        <v>6</v>
      </c>
      <c r="F4" s="8" t="s">
        <v>7</v>
      </c>
      <c r="G4" s="5" t="s">
        <v>8</v>
      </c>
      <c r="H4" s="5" t="s">
        <v>9</v>
      </c>
      <c r="I4" s="9" t="s">
        <v>10</v>
      </c>
    </row>
    <row r="5" spans="1:11" ht="15.75" thickBot="1">
      <c r="A5" s="10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 t="s">
        <v>11</v>
      </c>
      <c r="H5" s="11" t="s">
        <v>12</v>
      </c>
      <c r="I5" s="12" t="s">
        <v>13</v>
      </c>
      <c r="J5" s="13" t="s">
        <v>14</v>
      </c>
      <c r="K5" s="14" t="s">
        <v>15</v>
      </c>
    </row>
    <row r="6" spans="1:9" ht="15.75" thickBot="1">
      <c r="A6" s="15" t="s">
        <v>16</v>
      </c>
      <c r="B6" s="16"/>
      <c r="C6" s="16"/>
      <c r="D6" s="16"/>
      <c r="E6" s="16"/>
      <c r="F6" s="16"/>
      <c r="G6" s="16"/>
      <c r="H6" s="16"/>
      <c r="I6" s="17"/>
    </row>
    <row r="7" spans="1:11" ht="23.25" thickBot="1">
      <c r="A7" s="18"/>
      <c r="B7" s="19" t="s">
        <v>17</v>
      </c>
      <c r="C7" s="20">
        <f>C9+C10+C11+C12+C13+C14+C16+C17+C18+C19+C20+C21</f>
        <v>116577.3</v>
      </c>
      <c r="D7" s="20">
        <f>D9+D10+D11+D12+D13+D14+D16+D17+D18+D19+D20+D21+D22</f>
        <v>179801.71000000002</v>
      </c>
      <c r="E7" s="20">
        <f>E8+E15</f>
        <v>87114.21000000002</v>
      </c>
      <c r="F7" s="20">
        <f>F8+F15</f>
        <v>138668.97</v>
      </c>
      <c r="G7" s="21">
        <f aca="true" t="shared" si="0" ref="G7:G23">F7-D7</f>
        <v>-41132.74000000002</v>
      </c>
      <c r="H7" s="22">
        <f>F7/D7</f>
        <v>0.7712327652501191</v>
      </c>
      <c r="I7" s="23">
        <f>F7/E7</f>
        <v>1.591806549126715</v>
      </c>
      <c r="J7" s="24">
        <f>D7-C7</f>
        <v>63224.41000000002</v>
      </c>
      <c r="K7" s="25">
        <f>(F7-E7)/1000</f>
        <v>51.55475999999998</v>
      </c>
    </row>
    <row r="8" spans="1:11" ht="15">
      <c r="A8" s="26"/>
      <c r="B8" s="27" t="s">
        <v>18</v>
      </c>
      <c r="C8" s="28">
        <f>SUM(C9:C14)</f>
        <v>108137</v>
      </c>
      <c r="D8" s="28">
        <f>SUM(D9:D14)</f>
        <v>135628.63</v>
      </c>
      <c r="E8" s="29">
        <f>E9+E10+E11+E12+E13+E14</f>
        <v>83260.14000000001</v>
      </c>
      <c r="F8" s="28">
        <f>SUM(F9:F14)</f>
        <v>103957.69000000002</v>
      </c>
      <c r="G8" s="30">
        <f t="shared" si="0"/>
        <v>-31670.939999999988</v>
      </c>
      <c r="H8" s="31">
        <f aca="true" t="shared" si="1" ref="H8:H24">F8/D8</f>
        <v>0.766487798335794</v>
      </c>
      <c r="I8" s="32">
        <f>F8/E8</f>
        <v>1.2485889406383415</v>
      </c>
      <c r="J8" s="24">
        <f aca="true" t="shared" si="2" ref="J8:J39">D8-C8</f>
        <v>27491.630000000005</v>
      </c>
      <c r="K8" s="25">
        <f aca="true" t="shared" si="3" ref="K8:K39">(F8-E8)/1000</f>
        <v>20.697550000000003</v>
      </c>
    </row>
    <row r="9" spans="1:11" ht="15">
      <c r="A9" s="33"/>
      <c r="B9" s="34" t="s">
        <v>19</v>
      </c>
      <c r="C9" s="35">
        <v>1340</v>
      </c>
      <c r="D9" s="35">
        <v>1340</v>
      </c>
      <c r="E9" s="36">
        <v>3552.95</v>
      </c>
      <c r="F9" s="30">
        <v>943.24</v>
      </c>
      <c r="G9" s="35">
        <f t="shared" si="0"/>
        <v>-396.76</v>
      </c>
      <c r="H9" s="37">
        <f t="shared" si="1"/>
        <v>0.703910447761194</v>
      </c>
      <c r="I9" s="38">
        <f>F9/E9</f>
        <v>0.2654807976470257</v>
      </c>
      <c r="J9" s="24">
        <f t="shared" si="2"/>
        <v>0</v>
      </c>
      <c r="K9" s="25">
        <f t="shared" si="3"/>
        <v>-2.60971</v>
      </c>
    </row>
    <row r="10" spans="1:11" ht="15">
      <c r="A10" s="39"/>
      <c r="B10" s="40" t="s">
        <v>20</v>
      </c>
      <c r="C10" s="41">
        <v>98000</v>
      </c>
      <c r="D10" s="41">
        <v>125203.63</v>
      </c>
      <c r="E10" s="42">
        <v>74002.96</v>
      </c>
      <c r="F10" s="43">
        <v>96064.64</v>
      </c>
      <c r="G10" s="41">
        <f t="shared" si="0"/>
        <v>-29138.990000000005</v>
      </c>
      <c r="H10" s="44">
        <f t="shared" si="1"/>
        <v>0.7672672110225558</v>
      </c>
      <c r="I10" s="45">
        <f>F10/E10</f>
        <v>1.2981188860553685</v>
      </c>
      <c r="J10" s="24">
        <f t="shared" si="2"/>
        <v>27203.630000000005</v>
      </c>
      <c r="K10" s="25">
        <f t="shared" si="3"/>
        <v>22.061679999999992</v>
      </c>
    </row>
    <row r="11" spans="1:11" ht="27">
      <c r="A11" s="39"/>
      <c r="B11" s="40" t="s">
        <v>21</v>
      </c>
      <c r="C11" s="41">
        <v>7860</v>
      </c>
      <c r="D11" s="41">
        <v>8055</v>
      </c>
      <c r="E11" s="42">
        <v>5242.57</v>
      </c>
      <c r="F11" s="43">
        <v>6014.24</v>
      </c>
      <c r="G11" s="41">
        <f t="shared" si="0"/>
        <v>-2040.7600000000002</v>
      </c>
      <c r="H11" s="44">
        <f t="shared" si="1"/>
        <v>0.7466468032278087</v>
      </c>
      <c r="I11" s="45">
        <f>F11/E11</f>
        <v>1.1471930751520725</v>
      </c>
      <c r="J11" s="24">
        <f t="shared" si="2"/>
        <v>195</v>
      </c>
      <c r="K11" s="25">
        <f t="shared" si="3"/>
        <v>0.7716700000000001</v>
      </c>
    </row>
    <row r="12" spans="1:11" ht="18">
      <c r="A12" s="39"/>
      <c r="B12" s="40" t="s">
        <v>22</v>
      </c>
      <c r="C12" s="41">
        <v>0</v>
      </c>
      <c r="D12" s="41">
        <v>0</v>
      </c>
      <c r="E12" s="42">
        <v>180.48</v>
      </c>
      <c r="F12" s="43">
        <v>0</v>
      </c>
      <c r="G12" s="41">
        <f t="shared" si="0"/>
        <v>0</v>
      </c>
      <c r="H12" s="44">
        <v>0</v>
      </c>
      <c r="I12" s="45">
        <v>0</v>
      </c>
      <c r="J12" s="24">
        <f t="shared" si="2"/>
        <v>0</v>
      </c>
      <c r="K12" s="25">
        <f t="shared" si="3"/>
        <v>-0.18048</v>
      </c>
    </row>
    <row r="13" spans="1:11" ht="15">
      <c r="A13" s="39"/>
      <c r="B13" s="40" t="s">
        <v>23</v>
      </c>
      <c r="C13" s="41">
        <v>937</v>
      </c>
      <c r="D13" s="41">
        <v>1030</v>
      </c>
      <c r="E13" s="42">
        <v>913.19</v>
      </c>
      <c r="F13" s="43">
        <v>946.69</v>
      </c>
      <c r="G13" s="41">
        <f t="shared" si="0"/>
        <v>-83.30999999999995</v>
      </c>
      <c r="H13" s="44">
        <f t="shared" si="1"/>
        <v>0.919116504854369</v>
      </c>
      <c r="I13" s="45">
        <f>F13/E13</f>
        <v>1.0366845891873542</v>
      </c>
      <c r="J13" s="24">
        <f t="shared" si="2"/>
        <v>93</v>
      </c>
      <c r="K13" s="25">
        <f t="shared" si="3"/>
        <v>0.0335</v>
      </c>
    </row>
    <row r="14" spans="1:11" ht="15">
      <c r="A14" s="39"/>
      <c r="B14" s="40" t="s">
        <v>24</v>
      </c>
      <c r="C14" s="41">
        <v>0</v>
      </c>
      <c r="D14" s="41">
        <v>0</v>
      </c>
      <c r="E14" s="42">
        <v>-632.01</v>
      </c>
      <c r="F14" s="43">
        <v>-11.12</v>
      </c>
      <c r="G14" s="41">
        <f t="shared" si="0"/>
        <v>-11.12</v>
      </c>
      <c r="H14" s="44">
        <v>0</v>
      </c>
      <c r="I14" s="45">
        <f>F14/E14</f>
        <v>0.017594658312368474</v>
      </c>
      <c r="J14" s="24">
        <f t="shared" si="2"/>
        <v>0</v>
      </c>
      <c r="K14" s="25">
        <f t="shared" si="3"/>
        <v>0.6208899999999999</v>
      </c>
    </row>
    <row r="15" spans="1:11" ht="15">
      <c r="A15" s="39"/>
      <c r="B15" s="46" t="s">
        <v>25</v>
      </c>
      <c r="C15" s="28">
        <f>SUM(C16:C22)</f>
        <v>8440.3</v>
      </c>
      <c r="D15" s="28">
        <f>SUM(D16:D22)</f>
        <v>44173.079999999994</v>
      </c>
      <c r="E15" s="29">
        <f>E16+E17+E18+E19+E20+E21+E22</f>
        <v>3854.0700000000015</v>
      </c>
      <c r="F15" s="28">
        <f>SUM(F16:F22)</f>
        <v>34711.27999999999</v>
      </c>
      <c r="G15" s="43">
        <f t="shared" si="0"/>
        <v>-9461.800000000003</v>
      </c>
      <c r="H15" s="47">
        <f t="shared" si="1"/>
        <v>0.7858016692519515</v>
      </c>
      <c r="I15" s="48">
        <f>F15/E15</f>
        <v>9.006395836090153</v>
      </c>
      <c r="J15" s="24">
        <f t="shared" si="2"/>
        <v>35732.78</v>
      </c>
      <c r="K15" s="25">
        <f t="shared" si="3"/>
        <v>30.85720999999999</v>
      </c>
    </row>
    <row r="16" spans="1:11" ht="15">
      <c r="A16" s="39"/>
      <c r="B16" s="40" t="s">
        <v>26</v>
      </c>
      <c r="C16" s="41">
        <v>4985.3</v>
      </c>
      <c r="D16" s="41">
        <v>10730.23</v>
      </c>
      <c r="E16" s="42">
        <v>6705.66</v>
      </c>
      <c r="F16" s="43">
        <v>10280.25</v>
      </c>
      <c r="G16" s="43">
        <f t="shared" si="0"/>
        <v>-449.97999999999956</v>
      </c>
      <c r="H16" s="44">
        <f t="shared" si="1"/>
        <v>0.9580642726204378</v>
      </c>
      <c r="I16" s="45">
        <f>F16/E16</f>
        <v>1.5330705702346974</v>
      </c>
      <c r="J16" s="24">
        <f t="shared" si="2"/>
        <v>5744.929999999999</v>
      </c>
      <c r="K16" s="25">
        <f t="shared" si="3"/>
        <v>3.57459</v>
      </c>
    </row>
    <row r="17" spans="1:11" ht="27">
      <c r="A17" s="39"/>
      <c r="B17" s="40" t="s">
        <v>27</v>
      </c>
      <c r="C17" s="41">
        <v>1870</v>
      </c>
      <c r="D17" s="41">
        <v>2300</v>
      </c>
      <c r="E17" s="42">
        <v>1221.42</v>
      </c>
      <c r="F17" s="43">
        <v>2180.77</v>
      </c>
      <c r="G17" s="43">
        <f t="shared" si="0"/>
        <v>-119.23000000000002</v>
      </c>
      <c r="H17" s="44">
        <f t="shared" si="1"/>
        <v>0.9481608695652174</v>
      </c>
      <c r="I17" s="45">
        <f>F17/E17</f>
        <v>1.7854382603854528</v>
      </c>
      <c r="J17" s="24">
        <f t="shared" si="2"/>
        <v>430</v>
      </c>
      <c r="K17" s="25">
        <f t="shared" si="3"/>
        <v>0.9593499999999999</v>
      </c>
    </row>
    <row r="18" spans="1:11" ht="15">
      <c r="A18" s="39"/>
      <c r="B18" s="40" t="s">
        <v>28</v>
      </c>
      <c r="C18" s="41">
        <v>0</v>
      </c>
      <c r="D18" s="41">
        <v>576.55</v>
      </c>
      <c r="E18" s="42">
        <v>0</v>
      </c>
      <c r="F18" s="43">
        <v>641.35</v>
      </c>
      <c r="G18" s="43">
        <f t="shared" si="0"/>
        <v>64.80000000000007</v>
      </c>
      <c r="H18" s="44">
        <v>0</v>
      </c>
      <c r="I18" s="45">
        <v>0</v>
      </c>
      <c r="J18" s="24">
        <f t="shared" si="2"/>
        <v>576.55</v>
      </c>
      <c r="K18" s="25">
        <f t="shared" si="3"/>
        <v>0.64135</v>
      </c>
    </row>
    <row r="19" spans="1:11" ht="18">
      <c r="A19" s="39"/>
      <c r="B19" s="40" t="s">
        <v>29</v>
      </c>
      <c r="C19" s="41">
        <v>0</v>
      </c>
      <c r="D19" s="41">
        <v>28330.92</v>
      </c>
      <c r="E19" s="42">
        <v>4035.11</v>
      </c>
      <c r="F19" s="43">
        <v>20037.26</v>
      </c>
      <c r="G19" s="43">
        <f>F19-D19</f>
        <v>-8293.66</v>
      </c>
      <c r="H19" s="43">
        <f>G19-E19</f>
        <v>-12328.77</v>
      </c>
      <c r="I19" s="45">
        <v>0</v>
      </c>
      <c r="J19" s="24">
        <f t="shared" si="2"/>
        <v>28330.92</v>
      </c>
      <c r="K19" s="25">
        <f t="shared" si="3"/>
        <v>16.002149999999997</v>
      </c>
    </row>
    <row r="20" spans="1:11" ht="15">
      <c r="A20" s="39"/>
      <c r="B20" s="40" t="s">
        <v>30</v>
      </c>
      <c r="C20" s="41">
        <v>1585</v>
      </c>
      <c r="D20" s="41">
        <v>2235.38</v>
      </c>
      <c r="E20" s="42">
        <v>1461.53</v>
      </c>
      <c r="F20" s="43">
        <v>2469.95</v>
      </c>
      <c r="G20" s="43">
        <f t="shared" si="0"/>
        <v>234.5699999999997</v>
      </c>
      <c r="H20" s="44">
        <f t="shared" si="1"/>
        <v>1.1049351788062878</v>
      </c>
      <c r="I20" s="45">
        <f>F20/E20</f>
        <v>1.6899755735427942</v>
      </c>
      <c r="J20" s="24">
        <f t="shared" si="2"/>
        <v>650.3800000000001</v>
      </c>
      <c r="K20" s="25">
        <f t="shared" si="3"/>
        <v>1.0084199999999999</v>
      </c>
    </row>
    <row r="21" spans="1:11" ht="18">
      <c r="A21" s="39"/>
      <c r="B21" s="40" t="s">
        <v>31</v>
      </c>
      <c r="C21" s="41">
        <v>0</v>
      </c>
      <c r="D21" s="41">
        <v>0</v>
      </c>
      <c r="E21" s="42">
        <v>157.09</v>
      </c>
      <c r="F21" s="43">
        <v>5.7</v>
      </c>
      <c r="G21" s="43">
        <f t="shared" si="0"/>
        <v>5.7</v>
      </c>
      <c r="H21" s="44">
        <v>0</v>
      </c>
      <c r="I21" s="45">
        <f>F21/E21</f>
        <v>0.036284932204468774</v>
      </c>
      <c r="J21" s="24">
        <f t="shared" si="2"/>
        <v>0</v>
      </c>
      <c r="K21" s="25">
        <f t="shared" si="3"/>
        <v>-0.15139000000000002</v>
      </c>
    </row>
    <row r="22" spans="1:11" ht="18.75" thickBot="1">
      <c r="A22" s="49"/>
      <c r="B22" s="50" t="s">
        <v>32</v>
      </c>
      <c r="C22" s="51">
        <v>0</v>
      </c>
      <c r="D22" s="51">
        <v>0</v>
      </c>
      <c r="E22" s="52">
        <v>-9726.74</v>
      </c>
      <c r="F22" s="53">
        <v>-904</v>
      </c>
      <c r="G22" s="43">
        <f t="shared" si="0"/>
        <v>-904</v>
      </c>
      <c r="H22" s="54">
        <v>0</v>
      </c>
      <c r="I22" s="55">
        <v>0</v>
      </c>
      <c r="J22" s="24">
        <f t="shared" si="2"/>
        <v>0</v>
      </c>
      <c r="K22" s="25">
        <f t="shared" si="3"/>
        <v>8.82274</v>
      </c>
    </row>
    <row r="23" spans="1:11" ht="15.75" thickBot="1">
      <c r="A23" s="56"/>
      <c r="B23" s="19" t="s">
        <v>33</v>
      </c>
      <c r="C23" s="20">
        <v>282574</v>
      </c>
      <c r="D23" s="20">
        <v>470601.1</v>
      </c>
      <c r="E23" s="57">
        <v>282109.55</v>
      </c>
      <c r="F23" s="58">
        <v>310465.22</v>
      </c>
      <c r="G23" s="43">
        <f t="shared" si="0"/>
        <v>-160135.88</v>
      </c>
      <c r="H23" s="59">
        <f t="shared" si="1"/>
        <v>0.6597205573892624</v>
      </c>
      <c r="I23" s="60">
        <f>F23/E23</f>
        <v>1.1005129744810127</v>
      </c>
      <c r="J23" s="24">
        <f t="shared" si="2"/>
        <v>188027.09999999998</v>
      </c>
      <c r="K23" s="25">
        <f t="shared" si="3"/>
        <v>28.355669999999982</v>
      </c>
    </row>
    <row r="24" spans="1:11" ht="15.75" thickBot="1">
      <c r="A24" s="61"/>
      <c r="B24" s="62" t="s">
        <v>34</v>
      </c>
      <c r="C24" s="63">
        <f>C7+C23</f>
        <v>399151.3</v>
      </c>
      <c r="D24" s="63">
        <f>D7+D23</f>
        <v>650402.81</v>
      </c>
      <c r="E24" s="63">
        <f>E7+E23</f>
        <v>369223.76</v>
      </c>
      <c r="F24" s="63">
        <f>F7+F23</f>
        <v>449134.18999999994</v>
      </c>
      <c r="G24" s="63">
        <f>G7+G23</f>
        <v>-201268.62000000002</v>
      </c>
      <c r="H24" s="59">
        <f t="shared" si="1"/>
        <v>0.690547739177203</v>
      </c>
      <c r="I24" s="64">
        <f>F24/E24</f>
        <v>1.216428189778469</v>
      </c>
      <c r="J24" s="24">
        <f t="shared" si="2"/>
        <v>251251.51000000007</v>
      </c>
      <c r="K24" s="25">
        <f t="shared" si="3"/>
        <v>79.91042999999993</v>
      </c>
    </row>
    <row r="25" spans="1:11" ht="15.75" thickBot="1">
      <c r="A25" s="65" t="s">
        <v>35</v>
      </c>
      <c r="B25" s="66"/>
      <c r="C25" s="66"/>
      <c r="D25" s="66"/>
      <c r="E25" s="66"/>
      <c r="F25" s="66"/>
      <c r="G25" s="66"/>
      <c r="H25" s="66"/>
      <c r="I25" s="67"/>
      <c r="J25" s="24">
        <f t="shared" si="2"/>
        <v>0</v>
      </c>
      <c r="K25" s="25">
        <f t="shared" si="3"/>
        <v>0</v>
      </c>
    </row>
    <row r="26" spans="1:11" ht="24" thickBot="1">
      <c r="A26" s="68" t="s">
        <v>36</v>
      </c>
      <c r="B26" s="69" t="s">
        <v>37</v>
      </c>
      <c r="C26" s="70">
        <v>29521.96</v>
      </c>
      <c r="D26" s="70">
        <v>67948.28</v>
      </c>
      <c r="E26" s="71">
        <v>23598.94</v>
      </c>
      <c r="F26" s="72">
        <v>38758.09</v>
      </c>
      <c r="G26" s="70">
        <f>F26-D26</f>
        <v>-29190.190000000002</v>
      </c>
      <c r="H26" s="73">
        <f>F26/D26</f>
        <v>0.5704057556718138</v>
      </c>
      <c r="I26" s="74">
        <f>F26/E26</f>
        <v>1.6423657164262462</v>
      </c>
      <c r="J26" s="24">
        <f t="shared" si="2"/>
        <v>38426.32</v>
      </c>
      <c r="K26" s="25">
        <f t="shared" si="3"/>
        <v>15.159149999999999</v>
      </c>
    </row>
    <row r="27" spans="1:11" ht="46.5" thickBot="1">
      <c r="A27" s="75" t="s">
        <v>38</v>
      </c>
      <c r="B27" s="76" t="s">
        <v>39</v>
      </c>
      <c r="C27" s="77">
        <v>7709.81</v>
      </c>
      <c r="D27" s="77">
        <v>9695.61</v>
      </c>
      <c r="E27" s="78">
        <v>3941.67</v>
      </c>
      <c r="F27" s="79">
        <v>5573.93</v>
      </c>
      <c r="G27" s="80">
        <f aca="true" t="shared" si="4" ref="G27:G38">F27-D27</f>
        <v>-4121.68</v>
      </c>
      <c r="H27" s="73">
        <f aca="true" t="shared" si="5" ref="H27:H38">F27/D27</f>
        <v>0.5748921419075231</v>
      </c>
      <c r="I27" s="74">
        <f aca="true" t="shared" si="6" ref="I27:I38">F27/E27</f>
        <v>1.4141036667199436</v>
      </c>
      <c r="J27" s="24">
        <f t="shared" si="2"/>
        <v>1985.8000000000002</v>
      </c>
      <c r="K27" s="25">
        <f aca="true" t="shared" si="7" ref="K27:K33">(F28-E27)/1000</f>
        <v>-0.7436900000000001</v>
      </c>
    </row>
    <row r="28" spans="1:11" ht="15.75" thickBot="1">
      <c r="A28" s="75" t="s">
        <v>40</v>
      </c>
      <c r="B28" s="76" t="s">
        <v>41</v>
      </c>
      <c r="C28" s="77">
        <v>4043.1</v>
      </c>
      <c r="D28" s="77">
        <v>12986.12</v>
      </c>
      <c r="E28" s="78">
        <v>2837.33</v>
      </c>
      <c r="F28" s="79">
        <v>3197.98</v>
      </c>
      <c r="G28" s="80">
        <f t="shared" si="4"/>
        <v>-9788.140000000001</v>
      </c>
      <c r="H28" s="73">
        <f t="shared" si="5"/>
        <v>0.2462613929333781</v>
      </c>
      <c r="I28" s="74">
        <f t="shared" si="6"/>
        <v>1.1271089369230933</v>
      </c>
      <c r="J28" s="24">
        <f t="shared" si="2"/>
        <v>8943.02</v>
      </c>
      <c r="K28" s="25">
        <f t="shared" si="7"/>
        <v>45.04553</v>
      </c>
    </row>
    <row r="29" spans="1:11" ht="24" thickBot="1">
      <c r="A29" s="75" t="s">
        <v>42</v>
      </c>
      <c r="B29" s="76" t="s">
        <v>43</v>
      </c>
      <c r="C29" s="77">
        <v>6206.56</v>
      </c>
      <c r="D29" s="77">
        <v>67540.17</v>
      </c>
      <c r="E29" s="78">
        <v>36801.98</v>
      </c>
      <c r="F29" s="79">
        <v>47882.86</v>
      </c>
      <c r="G29" s="81">
        <f t="shared" si="4"/>
        <v>-19657.309999999998</v>
      </c>
      <c r="H29" s="73">
        <f t="shared" si="5"/>
        <v>0.7089537974215937</v>
      </c>
      <c r="I29" s="74">
        <f t="shared" si="6"/>
        <v>1.3010946693628984</v>
      </c>
      <c r="J29" s="24">
        <f t="shared" si="2"/>
        <v>61333.61</v>
      </c>
      <c r="K29" s="25">
        <f t="shared" si="7"/>
        <v>-36.80198</v>
      </c>
    </row>
    <row r="30" spans="1:11" ht="15.75" thickBot="1">
      <c r="A30" s="75" t="s">
        <v>44</v>
      </c>
      <c r="B30" s="76" t="s">
        <v>45</v>
      </c>
      <c r="C30" s="77"/>
      <c r="D30" s="77"/>
      <c r="E30" s="78">
        <v>70</v>
      </c>
      <c r="F30" s="79"/>
      <c r="G30" s="77">
        <f t="shared" si="4"/>
        <v>0</v>
      </c>
      <c r="H30" s="73"/>
      <c r="I30" s="74">
        <f t="shared" si="6"/>
        <v>0</v>
      </c>
      <c r="J30" s="24">
        <f t="shared" si="2"/>
        <v>0</v>
      </c>
      <c r="K30" s="25">
        <f t="shared" si="7"/>
        <v>161.12228</v>
      </c>
    </row>
    <row r="31" spans="1:11" ht="15.75" thickBot="1">
      <c r="A31" s="75" t="s">
        <v>46</v>
      </c>
      <c r="B31" s="76" t="s">
        <v>47</v>
      </c>
      <c r="C31" s="77">
        <v>197650.88</v>
      </c>
      <c r="D31" s="77">
        <v>261021.45</v>
      </c>
      <c r="E31" s="78">
        <v>137692.99</v>
      </c>
      <c r="F31" s="79">
        <v>161192.28</v>
      </c>
      <c r="G31" s="77">
        <f t="shared" si="4"/>
        <v>-99829.17000000001</v>
      </c>
      <c r="H31" s="73">
        <f t="shared" si="5"/>
        <v>0.6175441903337828</v>
      </c>
      <c r="I31" s="74">
        <f t="shared" si="6"/>
        <v>1.1706643889423856</v>
      </c>
      <c r="J31" s="24">
        <f t="shared" si="2"/>
        <v>63370.57000000001</v>
      </c>
      <c r="K31" s="25">
        <f t="shared" si="7"/>
        <v>-126.42219999999999</v>
      </c>
    </row>
    <row r="32" spans="1:11" ht="24" thickBot="1">
      <c r="A32" s="75" t="s">
        <v>48</v>
      </c>
      <c r="B32" s="76" t="s">
        <v>49</v>
      </c>
      <c r="C32" s="77">
        <v>11319.25</v>
      </c>
      <c r="D32" s="77">
        <v>15455.89</v>
      </c>
      <c r="E32" s="78">
        <v>6751.03</v>
      </c>
      <c r="F32" s="79">
        <v>11270.79</v>
      </c>
      <c r="G32" s="77">
        <f t="shared" si="4"/>
        <v>-4185.0999999999985</v>
      </c>
      <c r="H32" s="73">
        <f t="shared" si="5"/>
        <v>0.7292229693663711</v>
      </c>
      <c r="I32" s="74">
        <f t="shared" si="6"/>
        <v>1.6694919145671108</v>
      </c>
      <c r="J32" s="24">
        <f t="shared" si="2"/>
        <v>4136.639999999999</v>
      </c>
      <c r="K32" s="25">
        <f t="shared" si="7"/>
        <v>38.19556</v>
      </c>
    </row>
    <row r="33" spans="1:11" ht="15.75" thickBot="1">
      <c r="A33" s="75" t="s">
        <v>50</v>
      </c>
      <c r="B33" s="76" t="s">
        <v>51</v>
      </c>
      <c r="C33" s="77">
        <v>49124.79</v>
      </c>
      <c r="D33" s="77">
        <v>62995.22</v>
      </c>
      <c r="E33" s="78">
        <v>43470.16</v>
      </c>
      <c r="F33" s="79">
        <v>44946.59</v>
      </c>
      <c r="G33" s="77">
        <f t="shared" si="4"/>
        <v>-18048.630000000005</v>
      </c>
      <c r="H33" s="73">
        <f t="shared" si="5"/>
        <v>0.7134920713031877</v>
      </c>
      <c r="I33" s="74">
        <f t="shared" si="6"/>
        <v>1.0339642182131372</v>
      </c>
      <c r="J33" s="24">
        <f t="shared" si="2"/>
        <v>13870.43</v>
      </c>
      <c r="K33" s="25">
        <f t="shared" si="7"/>
        <v>-43.47016000000001</v>
      </c>
    </row>
    <row r="34" spans="1:11" ht="15.75" thickBot="1">
      <c r="A34" s="75"/>
      <c r="B34" s="76" t="s">
        <v>52</v>
      </c>
      <c r="C34" s="77"/>
      <c r="D34" s="77"/>
      <c r="E34" s="78"/>
      <c r="F34" s="79"/>
      <c r="G34" s="77"/>
      <c r="H34" s="73"/>
      <c r="I34" s="74"/>
      <c r="J34" s="24">
        <f t="shared" si="2"/>
        <v>0</v>
      </c>
      <c r="K34" s="25" t="e">
        <f>(#REF!-E34)/1000</f>
        <v>#REF!</v>
      </c>
    </row>
    <row r="35" spans="1:11" ht="15.75" thickBot="1">
      <c r="A35" s="75"/>
      <c r="B35" s="76" t="s">
        <v>53</v>
      </c>
      <c r="C35" s="77">
        <v>398.25</v>
      </c>
      <c r="D35" s="77">
        <v>1296.68</v>
      </c>
      <c r="E35" s="78">
        <v>7435.92</v>
      </c>
      <c r="F35" s="79">
        <v>1069.87</v>
      </c>
      <c r="G35" s="77">
        <f t="shared" si="4"/>
        <v>-226.81000000000017</v>
      </c>
      <c r="H35" s="73">
        <f t="shared" si="5"/>
        <v>0.8250840608322793</v>
      </c>
      <c r="I35" s="74">
        <f t="shared" si="6"/>
        <v>0.14387863236828796</v>
      </c>
      <c r="J35" s="24">
        <f t="shared" si="2"/>
        <v>898.4300000000001</v>
      </c>
      <c r="K35" s="25">
        <f t="shared" si="3"/>
        <v>-6.36605</v>
      </c>
    </row>
    <row r="36" spans="1:11" ht="15.75" thickBot="1">
      <c r="A36" s="75" t="s">
        <v>54</v>
      </c>
      <c r="B36" s="76" t="s">
        <v>55</v>
      </c>
      <c r="C36" s="77">
        <v>78649.85</v>
      </c>
      <c r="D36" s="77">
        <v>126044.81</v>
      </c>
      <c r="E36" s="78">
        <v>44047.73</v>
      </c>
      <c r="F36" s="79">
        <v>73383.33</v>
      </c>
      <c r="G36" s="77">
        <f t="shared" si="4"/>
        <v>-52661.479999999996</v>
      </c>
      <c r="H36" s="73">
        <f t="shared" si="5"/>
        <v>0.5822003301841623</v>
      </c>
      <c r="I36" s="74">
        <f t="shared" si="6"/>
        <v>1.6659957278161666</v>
      </c>
      <c r="J36" s="24">
        <f t="shared" si="2"/>
        <v>47394.95999999999</v>
      </c>
      <c r="K36" s="25">
        <f t="shared" si="3"/>
        <v>29.3356</v>
      </c>
    </row>
    <row r="37" spans="1:11" ht="24" thickBot="1">
      <c r="A37" s="82" t="s">
        <v>56</v>
      </c>
      <c r="B37" s="83" t="s">
        <v>57</v>
      </c>
      <c r="C37" s="77">
        <v>14925.1</v>
      </c>
      <c r="D37" s="84">
        <v>49257.01</v>
      </c>
      <c r="E37" s="85">
        <v>16434.75</v>
      </c>
      <c r="F37" s="86">
        <v>36416.91</v>
      </c>
      <c r="G37" s="80">
        <f t="shared" si="4"/>
        <v>-12840.099999999999</v>
      </c>
      <c r="H37" s="73">
        <f t="shared" si="5"/>
        <v>0.7393244129109745</v>
      </c>
      <c r="I37" s="74">
        <f t="shared" si="6"/>
        <v>2.215848126682791</v>
      </c>
      <c r="J37" s="24">
        <f t="shared" si="2"/>
        <v>34331.91</v>
      </c>
      <c r="K37" s="25">
        <f t="shared" si="3"/>
        <v>19.982160000000004</v>
      </c>
    </row>
    <row r="38" spans="1:11" ht="15.75" thickBot="1">
      <c r="A38" s="87"/>
      <c r="B38" s="88" t="s">
        <v>58</v>
      </c>
      <c r="C38" s="89">
        <f>SUM(C26:C37)-C35</f>
        <v>399151.29999999993</v>
      </c>
      <c r="D38" s="89">
        <f>SUM(D26:D37)-D35</f>
        <v>672944.5599999999</v>
      </c>
      <c r="E38" s="89">
        <f>SUM(E26:E37)-E35</f>
        <v>315646.58</v>
      </c>
      <c r="F38" s="89">
        <f>SUM(F26:F37)-F35</f>
        <v>422622.76</v>
      </c>
      <c r="G38" s="70">
        <f t="shared" si="4"/>
        <v>-250321.79999999993</v>
      </c>
      <c r="H38" s="73">
        <f t="shared" si="5"/>
        <v>0.6280201744999618</v>
      </c>
      <c r="I38" s="74">
        <f t="shared" si="6"/>
        <v>1.3389112595485748</v>
      </c>
      <c r="J38" s="24">
        <f t="shared" si="2"/>
        <v>273793.26</v>
      </c>
      <c r="K38" s="25">
        <f t="shared" si="3"/>
        <v>106.97618</v>
      </c>
    </row>
    <row r="39" spans="1:11" ht="15.75" thickBot="1">
      <c r="A39" s="90" t="s">
        <v>59</v>
      </c>
      <c r="B39" s="91"/>
      <c r="C39" s="92">
        <f>C24-C38</f>
        <v>0</v>
      </c>
      <c r="D39" s="92">
        <f>D24-D38</f>
        <v>-22541.749999999884</v>
      </c>
      <c r="E39" s="93">
        <f>E24-E38</f>
        <v>53577.17999999999</v>
      </c>
      <c r="F39" s="93">
        <f>F24-F38</f>
        <v>26511.429999999935</v>
      </c>
      <c r="G39" s="93">
        <f>G24-G38</f>
        <v>49053.179999999906</v>
      </c>
      <c r="H39" s="94"/>
      <c r="I39" s="95"/>
      <c r="J39" s="24">
        <f t="shared" si="2"/>
        <v>-22541.749999999884</v>
      </c>
      <c r="K39" s="25">
        <f t="shared" si="3"/>
        <v>-27.065750000000058</v>
      </c>
    </row>
  </sheetData>
  <sheetProtection/>
  <mergeCells count="5">
    <mergeCell ref="A2:H2"/>
    <mergeCell ref="A3:H3"/>
    <mergeCell ref="A6:I6"/>
    <mergeCell ref="A25:I25"/>
    <mergeCell ref="A39:B3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2008-12-04T21:14:30Z</dcterms:modified>
  <cp:category/>
  <cp:version/>
  <cp:contentType/>
  <cp:contentStatus/>
</cp:coreProperties>
</file>